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655" windowHeight="8145" activeTab="0"/>
  </bookViews>
  <sheets>
    <sheet name="стр1" sheetId="1" r:id="rId1"/>
    <sheet name="Лист2" sheetId="2" r:id="rId2"/>
  </sheets>
  <definedNames>
    <definedName name="_xlnm.Print_Area" localSheetId="0">'стр1'!$A$1:$DC$67</definedName>
  </definedNames>
  <calcPr fullCalcOnLoad="1"/>
</workbook>
</file>

<file path=xl/sharedStrings.xml><?xml version="1.0" encoding="utf-8"?>
<sst xmlns="http://schemas.openxmlformats.org/spreadsheetml/2006/main" count="258" uniqueCount="160">
  <si>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</si>
  <si>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</si>
  <si>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</si>
  <si>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</si>
  <si>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</si>
  <si>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</si>
  <si>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</si>
  <si>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</si>
  <si>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</si>
  <si>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</si>
  <si>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</si>
  <si>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</si>
  <si>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</si>
  <si>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</si>
  <si>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</si>
  <si>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</si>
  <si>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</si>
  <si>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</si>
  <si>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</si>
  <si>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</si>
  <si>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</si>
  <si>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</si>
  <si>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</si>
  <si>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</si>
  <si>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</si>
  <si>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</si>
  <si>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</si>
  <si>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(</t>
  </si>
  <si>
    <t>)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</si>
  <si>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</si>
  <si>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</si>
  <si>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</si>
  <si>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</si>
  <si>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</si>
  <si>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</si>
  <si>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</si>
  <si>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</si>
  <si>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</si>
  <si>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</si>
  <si>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</si>
  <si>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</si>
  <si>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</si>
  <si>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</si>
  <si>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</si>
  <si>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</si>
  <si>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</si>
  <si>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</si>
  <si>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</si>
  <si>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</si>
  <si>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</si>
  <si>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</si>
  <si>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</si>
  <si>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</si>
  <si>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</si>
  <si>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</si>
  <si>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</si>
  <si>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</si>
  <si>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</si>
  <si>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</si>
  <si>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0710004 с. 2</t>
  </si>
  <si>
    <t>за 200</t>
  </si>
  <si>
    <t>Приложение
к Приказу Минфина РФ от 22.07.2003 № 67н</t>
  </si>
  <si>
    <t>12</t>
  </si>
  <si>
    <t>31</t>
  </si>
  <si>
    <t>Открытое акционерное общество "Отделение временной эксплуатации"</t>
  </si>
  <si>
    <t>01375512</t>
  </si>
  <si>
    <t>1902007292</t>
  </si>
  <si>
    <t>Промышленный железнодорожный транспорт</t>
  </si>
  <si>
    <t>60.10.2</t>
  </si>
  <si>
    <t>Открытое акционерное общество/частная</t>
  </si>
  <si>
    <t>47</t>
  </si>
  <si>
    <t>16</t>
  </si>
  <si>
    <t>Единица измерения: тыс. руб. (ненужное зачеркнуть)</t>
  </si>
  <si>
    <t>010</t>
  </si>
  <si>
    <t>020</t>
  </si>
  <si>
    <t>030</t>
  </si>
  <si>
    <t>140</t>
  </si>
  <si>
    <t>150</t>
  </si>
  <si>
    <t>160</t>
  </si>
  <si>
    <t>170</t>
  </si>
  <si>
    <t>180</t>
  </si>
  <si>
    <t>на выдачу подотчетных сумм</t>
  </si>
  <si>
    <t>190</t>
  </si>
  <si>
    <t>200</t>
  </si>
  <si>
    <t>201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</si>
  <si>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</si>
  <si>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</si>
  <si>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</si>
  <si>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</si>
  <si>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</si>
  <si>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</si>
  <si>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</si>
  <si>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</si>
  <si>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</si>
  <si>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</si>
  <si>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</si>
  <si>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</si>
  <si>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380</t>
  </si>
  <si>
    <t>390</t>
  </si>
  <si>
    <t>401</t>
  </si>
  <si>
    <t>402</t>
  </si>
  <si>
    <t>410</t>
  </si>
  <si>
    <t>400</t>
  </si>
  <si>
    <t>Тарасов С.И.</t>
  </si>
  <si>
    <t>Брылева В.Д.</t>
  </si>
  <si>
    <t>-</t>
  </si>
  <si>
    <t>9</t>
  </si>
  <si>
    <t>Дт 50</t>
  </si>
  <si>
    <t>Кт 62.1</t>
  </si>
  <si>
    <t>Кт 62.2</t>
  </si>
  <si>
    <t>Дт 51</t>
  </si>
  <si>
    <t>Кт 76,5</t>
  </si>
  <si>
    <t>Итого</t>
  </si>
  <si>
    <t>Итого стр.020</t>
  </si>
  <si>
    <t>Средства ,полученные от покупателей и заказчиков</t>
  </si>
  <si>
    <t>Кт 68,1</t>
  </si>
  <si>
    <t>Кт 70</t>
  </si>
  <si>
    <t>Кт 71</t>
  </si>
  <si>
    <t>Кт 73</t>
  </si>
  <si>
    <t>Кт 60,2</t>
  </si>
  <si>
    <t>Кт 60,4</t>
  </si>
  <si>
    <t>Кт 69</t>
  </si>
  <si>
    <t>Итого стр.110</t>
  </si>
  <si>
    <t>Кт 60,44</t>
  </si>
  <si>
    <t>Кт 91,1</t>
  </si>
  <si>
    <t xml:space="preserve">                                                            </t>
  </si>
  <si>
    <t>Денежные средства  направленные</t>
  </si>
  <si>
    <t>Кт 50</t>
  </si>
  <si>
    <t>Дт 60</t>
  </si>
  <si>
    <t>Дт 62,2</t>
  </si>
  <si>
    <t>Дт 70</t>
  </si>
  <si>
    <t>Дт 71</t>
  </si>
  <si>
    <t>Дт 73</t>
  </si>
  <si>
    <t>Дт 76,5</t>
  </si>
  <si>
    <t>Дт 91,2</t>
  </si>
  <si>
    <t>Кт 51</t>
  </si>
  <si>
    <t>Дт 68,69</t>
  </si>
  <si>
    <t>Дт 76,1</t>
  </si>
  <si>
    <t>стр.160</t>
  </si>
  <si>
    <t>стр.180</t>
  </si>
  <si>
    <t>стр.190</t>
  </si>
  <si>
    <t>стр.150</t>
  </si>
  <si>
    <t>ОС</t>
  </si>
  <si>
    <t>2009</t>
  </si>
  <si>
    <t>Займы , предоставленные другим организациям</t>
  </si>
  <si>
    <t>Займы полученные</t>
  </si>
  <si>
    <t>260</t>
  </si>
  <si>
    <t>Кт 67</t>
  </si>
  <si>
    <t>стр.360</t>
  </si>
  <si>
    <t>Дт 58,3</t>
  </si>
  <si>
    <t>стр,310</t>
  </si>
  <si>
    <t>стр.400</t>
  </si>
  <si>
    <t>Дт 58,6</t>
  </si>
  <si>
    <t>Дт 67</t>
  </si>
  <si>
    <t>стр.380</t>
  </si>
  <si>
    <t>Дт 76,1,2</t>
  </si>
  <si>
    <t>на страхование грузов</t>
  </si>
  <si>
    <t>195</t>
  </si>
  <si>
    <t>15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</si>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</sst>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6"/>
  <sheetViews>
    <sheetView tabSelected="1" view="pageBreakPreview" zoomScaleSheetLayoutView="100" workbookViewId="0" topLeftCell="A38">
      <selection activeCell="BR42" sqref="BR42:CD42"/>
    </sheetView>
  </sheetViews>
  <sheetFormatPr defaultColWidth="9.00390625" defaultRowHeight="12.75"/>
  <cols>
    <col min="1" max="16384" width="0.875" style="1" customWidth="1"/>
  </cols>
  <sheetData>
    <row r="1" spans="66:107" ht="34.5" customHeight="1">
      <c r="BN1" s="42" t="s">
        <v>61</v>
      </c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</row>
    <row r="2" spans="1:107" ht="15.7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</row>
    <row r="3" spans="48:107" ht="13.5" thickBot="1">
      <c r="AV3" s="18"/>
      <c r="AZ3" s="17"/>
      <c r="BA3" s="16" t="s">
        <v>60</v>
      </c>
      <c r="BB3" s="44" t="s">
        <v>106</v>
      </c>
      <c r="BC3" s="44"/>
      <c r="BD3" s="44"/>
      <c r="BE3" s="18" t="s">
        <v>0</v>
      </c>
      <c r="BF3" s="18"/>
      <c r="BG3" s="18"/>
      <c r="CL3" s="36" t="s">
        <v>1</v>
      </c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29"/>
    </row>
    <row r="4" spans="87:107" ht="12.75">
      <c r="CI4" s="2" t="s">
        <v>19</v>
      </c>
      <c r="CL4" s="30" t="s">
        <v>20</v>
      </c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6"/>
    </row>
    <row r="5" spans="87:107" ht="12.75">
      <c r="CI5" s="2" t="s">
        <v>2</v>
      </c>
      <c r="CL5" s="47" t="s">
        <v>143</v>
      </c>
      <c r="CM5" s="48"/>
      <c r="CN5" s="48"/>
      <c r="CO5" s="48"/>
      <c r="CP5" s="48"/>
      <c r="CQ5" s="49"/>
      <c r="CR5" s="50" t="s">
        <v>62</v>
      </c>
      <c r="CS5" s="48"/>
      <c r="CT5" s="48"/>
      <c r="CU5" s="48"/>
      <c r="CV5" s="48"/>
      <c r="CW5" s="49"/>
      <c r="CX5" s="50" t="s">
        <v>63</v>
      </c>
      <c r="CY5" s="48"/>
      <c r="CZ5" s="48"/>
      <c r="DA5" s="48"/>
      <c r="DB5" s="48"/>
      <c r="DC5" s="51"/>
    </row>
    <row r="6" spans="1:107" ht="12.75">
      <c r="A6" s="1" t="s">
        <v>3</v>
      </c>
      <c r="N6" s="52" t="s">
        <v>64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CI6" s="2" t="s">
        <v>4</v>
      </c>
      <c r="CL6" s="47" t="s">
        <v>65</v>
      </c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51"/>
    </row>
    <row r="7" spans="1:107" ht="12.75">
      <c r="A7" s="1" t="s">
        <v>5</v>
      </c>
      <c r="CI7" s="2" t="s">
        <v>6</v>
      </c>
      <c r="CL7" s="47" t="s">
        <v>66</v>
      </c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51"/>
    </row>
    <row r="8" spans="1:107" ht="12.75">
      <c r="A8" s="1" t="s">
        <v>7</v>
      </c>
      <c r="S8" s="40" t="s">
        <v>67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CI8" s="2" t="s">
        <v>8</v>
      </c>
      <c r="CL8" s="47" t="s">
        <v>68</v>
      </c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51"/>
    </row>
    <row r="9" spans="1:107" ht="12.75">
      <c r="A9" s="1" t="s">
        <v>9</v>
      </c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CL9" s="53" t="s">
        <v>70</v>
      </c>
      <c r="CM9" s="54"/>
      <c r="CN9" s="54"/>
      <c r="CO9" s="54"/>
      <c r="CP9" s="54"/>
      <c r="CQ9" s="54"/>
      <c r="CR9" s="54"/>
      <c r="CS9" s="54"/>
      <c r="CT9" s="55"/>
      <c r="CU9" s="58" t="s">
        <v>71</v>
      </c>
      <c r="CV9" s="54"/>
      <c r="CW9" s="54"/>
      <c r="CX9" s="54"/>
      <c r="CY9" s="54"/>
      <c r="CZ9" s="54"/>
      <c r="DA9" s="54"/>
      <c r="DB9" s="54"/>
      <c r="DC9" s="59"/>
    </row>
    <row r="10" spans="1:107" ht="12.75">
      <c r="A10" s="40" t="s">
        <v>69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CI10" s="2" t="s">
        <v>10</v>
      </c>
      <c r="CL10" s="56"/>
      <c r="CM10" s="44"/>
      <c r="CN10" s="44"/>
      <c r="CO10" s="44"/>
      <c r="CP10" s="44"/>
      <c r="CQ10" s="44"/>
      <c r="CR10" s="44"/>
      <c r="CS10" s="44"/>
      <c r="CT10" s="57"/>
      <c r="CU10" s="60"/>
      <c r="CV10" s="44"/>
      <c r="CW10" s="44"/>
      <c r="CX10" s="44"/>
      <c r="CY10" s="44"/>
      <c r="CZ10" s="44"/>
      <c r="DA10" s="44"/>
      <c r="DB10" s="44"/>
      <c r="DC10" s="61"/>
    </row>
    <row r="11" spans="1:107" ht="13.5" thickBot="1">
      <c r="A11" s="1" t="s">
        <v>72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11</v>
      </c>
      <c r="CL11" s="62" t="s">
        <v>12</v>
      </c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4"/>
    </row>
    <row r="12" ht="9" customHeight="1"/>
    <row r="13" spans="1:107" ht="12.75">
      <c r="A13" s="65" t="s">
        <v>13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66"/>
      <c r="BP13" s="67" t="s">
        <v>14</v>
      </c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9"/>
      <c r="CG13" s="67" t="s">
        <v>15</v>
      </c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</row>
    <row r="14" spans="1:107" ht="12.75">
      <c r="A14" s="65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66"/>
      <c r="BF14" s="65" t="s">
        <v>17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70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2"/>
      <c r="CG14" s="70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2"/>
    </row>
    <row r="15" spans="1:107" ht="12" customHeight="1" thickBot="1">
      <c r="A15" s="65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66"/>
      <c r="BF15" s="36">
        <v>2</v>
      </c>
      <c r="BG15" s="37"/>
      <c r="BH15" s="37"/>
      <c r="BI15" s="37"/>
      <c r="BJ15" s="37"/>
      <c r="BK15" s="37"/>
      <c r="BL15" s="37"/>
      <c r="BM15" s="37"/>
      <c r="BN15" s="37"/>
      <c r="BO15" s="29"/>
      <c r="BP15" s="36">
        <v>3</v>
      </c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29"/>
      <c r="CG15" s="36">
        <v>4</v>
      </c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29"/>
    </row>
    <row r="16" spans="1:107" ht="12.75">
      <c r="A16" s="4"/>
      <c r="B16" s="76" t="s">
        <v>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5"/>
      <c r="BF16" s="30" t="s">
        <v>73</v>
      </c>
      <c r="BG16" s="45"/>
      <c r="BH16" s="45"/>
      <c r="BI16" s="45"/>
      <c r="BJ16" s="45"/>
      <c r="BK16" s="45"/>
      <c r="BL16" s="45"/>
      <c r="BM16" s="45"/>
      <c r="BN16" s="45"/>
      <c r="BO16" s="77"/>
      <c r="BP16" s="73">
        <v>13625</v>
      </c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8"/>
      <c r="CG16" s="73">
        <v>7282</v>
      </c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5"/>
    </row>
    <row r="17" spans="1:107" ht="12.75">
      <c r="A17" s="4"/>
      <c r="B17" s="76" t="s">
        <v>22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5"/>
      <c r="BF17" s="53" t="s">
        <v>74</v>
      </c>
      <c r="BG17" s="54"/>
      <c r="BH17" s="54"/>
      <c r="BI17" s="54"/>
      <c r="BJ17" s="54"/>
      <c r="BK17" s="54"/>
      <c r="BL17" s="54"/>
      <c r="BM17" s="54"/>
      <c r="BN17" s="54"/>
      <c r="BO17" s="55"/>
      <c r="BP17" s="36">
        <v>311058</v>
      </c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29"/>
      <c r="CG17" s="36">
        <v>283921</v>
      </c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8"/>
    </row>
    <row r="18" spans="1:107" ht="12.75">
      <c r="A18" s="4"/>
      <c r="B18" s="81" t="s">
        <v>23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5"/>
      <c r="BF18" s="56"/>
      <c r="BG18" s="44"/>
      <c r="BH18" s="44"/>
      <c r="BI18" s="44"/>
      <c r="BJ18" s="44"/>
      <c r="BK18" s="44"/>
      <c r="BL18" s="44"/>
      <c r="BM18" s="44"/>
      <c r="BN18" s="44"/>
      <c r="BO18" s="57"/>
      <c r="BP18" s="39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79"/>
      <c r="CG18" s="39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ht="12.75">
      <c r="A19" s="4"/>
      <c r="B19" s="81" t="s">
        <v>24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5"/>
      <c r="BF19" s="47" t="s">
        <v>75</v>
      </c>
      <c r="BG19" s="48"/>
      <c r="BH19" s="48"/>
      <c r="BI19" s="48"/>
      <c r="BJ19" s="48"/>
      <c r="BK19" s="48"/>
      <c r="BL19" s="48"/>
      <c r="BM19" s="48"/>
      <c r="BN19" s="48"/>
      <c r="BO19" s="49"/>
      <c r="BP19" s="65">
        <v>25884</v>
      </c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66"/>
      <c r="CG19" s="65">
        <v>128107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82"/>
    </row>
    <row r="20" spans="1:107" ht="12.75">
      <c r="A20" s="4"/>
      <c r="B20" s="81" t="s">
        <v>25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5"/>
      <c r="BF20" s="47" t="s">
        <v>76</v>
      </c>
      <c r="BG20" s="48"/>
      <c r="BH20" s="48"/>
      <c r="BI20" s="48"/>
      <c r="BJ20" s="48"/>
      <c r="BK20" s="48"/>
      <c r="BL20" s="48"/>
      <c r="BM20" s="48"/>
      <c r="BN20" s="48"/>
      <c r="BO20" s="49"/>
      <c r="BP20" s="31" t="s">
        <v>27</v>
      </c>
      <c r="BQ20" s="32"/>
      <c r="BR20" s="33">
        <v>282222</v>
      </c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4" t="s">
        <v>28</v>
      </c>
      <c r="CF20" s="80"/>
      <c r="CG20" s="31" t="s">
        <v>27</v>
      </c>
      <c r="CH20" s="32"/>
      <c r="CI20" s="33">
        <v>404301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4" t="s">
        <v>28</v>
      </c>
      <c r="DC20" s="35"/>
    </row>
    <row r="21" spans="1:107" ht="25.5" customHeight="1">
      <c r="A21" s="4"/>
      <c r="B21" s="5"/>
      <c r="C21" s="5"/>
      <c r="D21" s="83" t="s">
        <v>26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5"/>
      <c r="BF21" s="47" t="s">
        <v>77</v>
      </c>
      <c r="BG21" s="48"/>
      <c r="BH21" s="48"/>
      <c r="BI21" s="48"/>
      <c r="BJ21" s="48"/>
      <c r="BK21" s="48"/>
      <c r="BL21" s="48"/>
      <c r="BM21" s="48"/>
      <c r="BN21" s="48"/>
      <c r="BO21" s="49"/>
      <c r="BP21" s="31" t="s">
        <v>27</v>
      </c>
      <c r="BQ21" s="32"/>
      <c r="BR21" s="33">
        <f>152305-18539+163</f>
        <v>133929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 t="s">
        <v>28</v>
      </c>
      <c r="CF21" s="80"/>
      <c r="CG21" s="31" t="s">
        <v>27</v>
      </c>
      <c r="CH21" s="32"/>
      <c r="CI21" s="33">
        <v>273887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4" t="s">
        <v>28</v>
      </c>
      <c r="DC21" s="35"/>
    </row>
    <row r="22" spans="58:107" ht="12.75" customHeight="1" hidden="1">
      <c r="BF22" s="19"/>
      <c r="BG22" s="20"/>
      <c r="BH22" s="20"/>
      <c r="BI22" s="20"/>
      <c r="BJ22" s="20"/>
      <c r="BK22" s="20"/>
      <c r="BL22" s="20"/>
      <c r="BM22" s="20"/>
      <c r="BN22" s="20"/>
      <c r="BO22" s="20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5"/>
    </row>
    <row r="23" spans="1:107" ht="12.75">
      <c r="A23" s="4"/>
      <c r="B23" s="5"/>
      <c r="C23" s="5"/>
      <c r="D23" s="83" t="s">
        <v>29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5"/>
      <c r="BF23" s="47" t="s">
        <v>78</v>
      </c>
      <c r="BG23" s="48"/>
      <c r="BH23" s="48"/>
      <c r="BI23" s="48"/>
      <c r="BJ23" s="48"/>
      <c r="BK23" s="48"/>
      <c r="BL23" s="48"/>
      <c r="BM23" s="48"/>
      <c r="BN23" s="48"/>
      <c r="BO23" s="49"/>
      <c r="BP23" s="31" t="s">
        <v>27</v>
      </c>
      <c r="BQ23" s="32"/>
      <c r="BR23" s="33">
        <v>50533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4" t="s">
        <v>28</v>
      </c>
      <c r="CF23" s="80"/>
      <c r="CG23" s="31" t="s">
        <v>27</v>
      </c>
      <c r="CH23" s="32"/>
      <c r="CI23" s="33">
        <v>51941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4" t="s">
        <v>28</v>
      </c>
      <c r="DC23" s="35"/>
    </row>
    <row r="24" spans="1:107" ht="12.75">
      <c r="A24" s="4"/>
      <c r="B24" s="5"/>
      <c r="C24" s="5"/>
      <c r="D24" s="83" t="s">
        <v>30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5"/>
      <c r="BF24" s="47" t="s">
        <v>79</v>
      </c>
      <c r="BG24" s="48"/>
      <c r="BH24" s="48"/>
      <c r="BI24" s="48"/>
      <c r="BJ24" s="48"/>
      <c r="BK24" s="48"/>
      <c r="BL24" s="48"/>
      <c r="BM24" s="48"/>
      <c r="BN24" s="48"/>
      <c r="BO24" s="49"/>
      <c r="BP24" s="31" t="s">
        <v>27</v>
      </c>
      <c r="BQ24" s="32"/>
      <c r="BR24" s="33">
        <v>13</v>
      </c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4" t="s">
        <v>28</v>
      </c>
      <c r="CF24" s="80"/>
      <c r="CG24" s="31" t="s">
        <v>27</v>
      </c>
      <c r="CH24" s="32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4" t="s">
        <v>28</v>
      </c>
      <c r="DC24" s="35"/>
    </row>
    <row r="25" spans="1:107" ht="12.75">
      <c r="A25" s="4"/>
      <c r="B25" s="5"/>
      <c r="C25" s="5"/>
      <c r="D25" s="83" t="s">
        <v>31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5"/>
      <c r="BF25" s="47" t="s">
        <v>80</v>
      </c>
      <c r="BG25" s="48"/>
      <c r="BH25" s="48"/>
      <c r="BI25" s="48"/>
      <c r="BJ25" s="48"/>
      <c r="BK25" s="48"/>
      <c r="BL25" s="48"/>
      <c r="BM25" s="48"/>
      <c r="BN25" s="48"/>
      <c r="BO25" s="49"/>
      <c r="BP25" s="31" t="s">
        <v>27</v>
      </c>
      <c r="BQ25" s="32"/>
      <c r="BR25" s="33">
        <v>66211</v>
      </c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 t="s">
        <v>28</v>
      </c>
      <c r="CF25" s="80"/>
      <c r="CG25" s="31" t="s">
        <v>27</v>
      </c>
      <c r="CH25" s="32"/>
      <c r="CI25" s="33">
        <v>44910</v>
      </c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4" t="s">
        <v>28</v>
      </c>
      <c r="DC25" s="35"/>
    </row>
    <row r="26" spans="1:107" ht="12.75">
      <c r="A26" s="4"/>
      <c r="B26" s="5"/>
      <c r="C26" s="5"/>
      <c r="D26" s="83" t="s">
        <v>81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5"/>
      <c r="BF26" s="47" t="s">
        <v>82</v>
      </c>
      <c r="BG26" s="48"/>
      <c r="BH26" s="48"/>
      <c r="BI26" s="48"/>
      <c r="BJ26" s="48"/>
      <c r="BK26" s="48"/>
      <c r="BL26" s="48"/>
      <c r="BM26" s="48"/>
      <c r="BN26" s="48"/>
      <c r="BO26" s="49"/>
      <c r="BP26" s="31" t="s">
        <v>27</v>
      </c>
      <c r="BQ26" s="32"/>
      <c r="BR26" s="33">
        <v>1090</v>
      </c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4" t="s">
        <v>28</v>
      </c>
      <c r="CF26" s="80"/>
      <c r="CG26" s="31" t="s">
        <v>27</v>
      </c>
      <c r="CH26" s="32"/>
      <c r="CI26" s="33">
        <v>1512</v>
      </c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4" t="s">
        <v>28</v>
      </c>
      <c r="DC26" s="35"/>
    </row>
    <row r="27" spans="1:107" ht="12.75">
      <c r="A27" s="4"/>
      <c r="B27" s="5"/>
      <c r="C27" s="5"/>
      <c r="D27" s="83" t="s">
        <v>156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5"/>
      <c r="BF27" s="47" t="s">
        <v>157</v>
      </c>
      <c r="BG27" s="48"/>
      <c r="BH27" s="48"/>
      <c r="BI27" s="48"/>
      <c r="BJ27" s="48"/>
      <c r="BK27" s="48"/>
      <c r="BL27" s="48"/>
      <c r="BM27" s="48"/>
      <c r="BN27" s="48"/>
      <c r="BO27" s="49"/>
      <c r="BP27" s="31" t="s">
        <v>27</v>
      </c>
      <c r="BQ27" s="32"/>
      <c r="BR27" s="33">
        <v>22918</v>
      </c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4" t="s">
        <v>28</v>
      </c>
      <c r="CF27" s="80"/>
      <c r="CG27" s="31" t="s">
        <v>27</v>
      </c>
      <c r="CH27" s="32"/>
      <c r="CI27" s="33">
        <v>27356</v>
      </c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4" t="s">
        <v>28</v>
      </c>
      <c r="DC27" s="35"/>
    </row>
    <row r="28" spans="1:107" ht="12.75">
      <c r="A28" s="4"/>
      <c r="B28" s="5"/>
      <c r="C28" s="5"/>
      <c r="D28" s="83" t="s">
        <v>32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5"/>
      <c r="BF28" s="47" t="s">
        <v>83</v>
      </c>
      <c r="BG28" s="48"/>
      <c r="BH28" s="48"/>
      <c r="BI28" s="48"/>
      <c r="BJ28" s="48"/>
      <c r="BK28" s="48"/>
      <c r="BL28" s="48"/>
      <c r="BM28" s="48"/>
      <c r="BN28" s="48"/>
      <c r="BO28" s="49"/>
      <c r="BP28" s="31" t="s">
        <v>27</v>
      </c>
      <c r="BQ28" s="32"/>
      <c r="BR28" s="33">
        <f>7541-13</f>
        <v>7528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4" t="s">
        <v>28</v>
      </c>
      <c r="CF28" s="80"/>
      <c r="CG28" s="31" t="s">
        <v>27</v>
      </c>
      <c r="CH28" s="32"/>
      <c r="CI28" s="33">
        <v>4695</v>
      </c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4" t="s">
        <v>28</v>
      </c>
      <c r="DC28" s="35"/>
    </row>
    <row r="29" spans="1:107" ht="12.75">
      <c r="A29" s="4"/>
      <c r="B29" s="81" t="s">
        <v>33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5"/>
      <c r="BF29" s="47" t="s">
        <v>84</v>
      </c>
      <c r="BG29" s="48"/>
      <c r="BH29" s="48"/>
      <c r="BI29" s="48"/>
      <c r="BJ29" s="48"/>
      <c r="BK29" s="48"/>
      <c r="BL29" s="48"/>
      <c r="BM29" s="48"/>
      <c r="BN29" s="48"/>
      <c r="BO29" s="49"/>
      <c r="BP29" s="31"/>
      <c r="BQ29" s="32"/>
      <c r="BR29" s="33">
        <v>54720</v>
      </c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4"/>
      <c r="CF29" s="80"/>
      <c r="CG29" s="31" t="s">
        <v>27</v>
      </c>
      <c r="CH29" s="32"/>
      <c r="CI29" s="33">
        <v>7727</v>
      </c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4" t="s">
        <v>28</v>
      </c>
      <c r="DC29" s="35"/>
    </row>
    <row r="30" spans="1:107" ht="25.5" customHeight="1">
      <c r="A30" s="7"/>
      <c r="B30" s="84" t="s">
        <v>34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12"/>
      <c r="BF30" s="53" t="s">
        <v>85</v>
      </c>
      <c r="BG30" s="54"/>
      <c r="BH30" s="54"/>
      <c r="BI30" s="54"/>
      <c r="BJ30" s="54"/>
      <c r="BK30" s="54"/>
      <c r="BL30" s="54"/>
      <c r="BM30" s="54"/>
      <c r="BN30" s="54"/>
      <c r="BO30" s="55"/>
      <c r="BP30" s="36">
        <v>32</v>
      </c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29"/>
      <c r="CG30" s="36">
        <v>280</v>
      </c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8"/>
    </row>
    <row r="31" spans="1:107" ht="25.5" customHeight="1">
      <c r="A31" s="8"/>
      <c r="B31" s="85" t="s">
        <v>35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13"/>
      <c r="BF31" s="56"/>
      <c r="BG31" s="44"/>
      <c r="BH31" s="44"/>
      <c r="BI31" s="44"/>
      <c r="BJ31" s="44"/>
      <c r="BK31" s="44"/>
      <c r="BL31" s="44"/>
      <c r="BM31" s="44"/>
      <c r="BN31" s="44"/>
      <c r="BO31" s="57"/>
      <c r="BP31" s="39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79"/>
      <c r="CG31" s="39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1"/>
    </row>
    <row r="32" spans="1:107" ht="25.5" customHeight="1">
      <c r="A32" s="4"/>
      <c r="B32" s="83" t="s">
        <v>36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5"/>
      <c r="BF32" s="47" t="s">
        <v>86</v>
      </c>
      <c r="BG32" s="48"/>
      <c r="BH32" s="48"/>
      <c r="BI32" s="48"/>
      <c r="BJ32" s="48"/>
      <c r="BK32" s="48"/>
      <c r="BL32" s="48"/>
      <c r="BM32" s="48"/>
      <c r="BN32" s="48"/>
      <c r="BO32" s="49"/>
      <c r="BP32" s="65" t="s">
        <v>105</v>
      </c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66"/>
      <c r="CG32" s="65" t="s">
        <v>105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82"/>
    </row>
    <row r="33" spans="1:107" ht="12.75">
      <c r="A33" s="4"/>
      <c r="B33" s="81" t="s">
        <v>37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5"/>
      <c r="BF33" s="47" t="s">
        <v>87</v>
      </c>
      <c r="BG33" s="48"/>
      <c r="BH33" s="48"/>
      <c r="BI33" s="48"/>
      <c r="BJ33" s="48"/>
      <c r="BK33" s="48"/>
      <c r="BL33" s="48"/>
      <c r="BM33" s="48"/>
      <c r="BN33" s="48"/>
      <c r="BO33" s="49"/>
      <c r="BP33" s="65" t="s">
        <v>105</v>
      </c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66"/>
      <c r="CG33" s="65" t="s">
        <v>105</v>
      </c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82"/>
    </row>
    <row r="34" spans="1:107" ht="12.75">
      <c r="A34" s="4"/>
      <c r="B34" s="81" t="s">
        <v>38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5"/>
      <c r="BF34" s="47" t="s">
        <v>88</v>
      </c>
      <c r="BG34" s="48"/>
      <c r="BH34" s="48"/>
      <c r="BI34" s="48"/>
      <c r="BJ34" s="48"/>
      <c r="BK34" s="48"/>
      <c r="BL34" s="48"/>
      <c r="BM34" s="48"/>
      <c r="BN34" s="48"/>
      <c r="BO34" s="49"/>
      <c r="BP34" s="65" t="s">
        <v>105</v>
      </c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66"/>
      <c r="CG34" s="65" t="s">
        <v>105</v>
      </c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82"/>
    </row>
    <row r="35" spans="1:107" ht="25.5" customHeight="1">
      <c r="A35" s="4"/>
      <c r="B35" s="83" t="s">
        <v>39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5"/>
      <c r="BF35" s="47" t="s">
        <v>89</v>
      </c>
      <c r="BG35" s="48"/>
      <c r="BH35" s="48"/>
      <c r="BI35" s="48"/>
      <c r="BJ35" s="48"/>
      <c r="BK35" s="48"/>
      <c r="BL35" s="48"/>
      <c r="BM35" s="48"/>
      <c r="BN35" s="48"/>
      <c r="BO35" s="49"/>
      <c r="BP35" s="65" t="s">
        <v>105</v>
      </c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66"/>
      <c r="CG35" s="65" t="s">
        <v>105</v>
      </c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82"/>
    </row>
    <row r="36" spans="1:107" ht="12.75">
      <c r="A36" s="4"/>
      <c r="B36" s="81" t="s">
        <v>145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5"/>
      <c r="BF36" s="47" t="s">
        <v>146</v>
      </c>
      <c r="BG36" s="48"/>
      <c r="BH36" s="48"/>
      <c r="BI36" s="48"/>
      <c r="BJ36" s="48"/>
      <c r="BK36" s="48"/>
      <c r="BL36" s="48"/>
      <c r="BM36" s="48"/>
      <c r="BN36" s="48"/>
      <c r="BO36" s="49"/>
      <c r="BP36" s="65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66"/>
      <c r="CG36" s="65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82"/>
    </row>
    <row r="37" spans="1:107" ht="12.75">
      <c r="A37" s="4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5"/>
      <c r="BF37" s="47"/>
      <c r="BG37" s="48"/>
      <c r="BH37" s="48"/>
      <c r="BI37" s="48"/>
      <c r="BJ37" s="48"/>
      <c r="BK37" s="48"/>
      <c r="BL37" s="48"/>
      <c r="BM37" s="48"/>
      <c r="BN37" s="48"/>
      <c r="BO37" s="49"/>
      <c r="BP37" s="65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66"/>
      <c r="CG37" s="65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82"/>
    </row>
    <row r="38" spans="1:107" ht="12.75">
      <c r="A38" s="4"/>
      <c r="B38" s="81" t="s">
        <v>40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5"/>
      <c r="BF38" s="47" t="s">
        <v>90</v>
      </c>
      <c r="BG38" s="48"/>
      <c r="BH38" s="48"/>
      <c r="BI38" s="48"/>
      <c r="BJ38" s="48"/>
      <c r="BK38" s="48"/>
      <c r="BL38" s="48"/>
      <c r="BM38" s="48"/>
      <c r="BN38" s="48"/>
      <c r="BO38" s="49"/>
      <c r="BP38" s="31" t="s">
        <v>27</v>
      </c>
      <c r="BQ38" s="32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4" t="s">
        <v>28</v>
      </c>
      <c r="CF38" s="80"/>
      <c r="CG38" s="31" t="s">
        <v>27</v>
      </c>
      <c r="CH38" s="32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4" t="s">
        <v>28</v>
      </c>
      <c r="DC38" s="35"/>
    </row>
    <row r="39" spans="1:107" ht="12.75">
      <c r="A39" s="4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5"/>
      <c r="BF39" s="47"/>
      <c r="BG39" s="48"/>
      <c r="BH39" s="48"/>
      <c r="BI39" s="48"/>
      <c r="BJ39" s="48"/>
      <c r="BK39" s="48"/>
      <c r="BL39" s="48"/>
      <c r="BM39" s="48"/>
      <c r="BN39" s="48"/>
      <c r="BO39" s="49"/>
      <c r="BP39" s="65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66"/>
      <c r="CG39" s="65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82"/>
    </row>
    <row r="40" spans="1:107" ht="38.25" customHeight="1">
      <c r="A40" s="4"/>
      <c r="B40" s="83" t="s">
        <v>41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5"/>
      <c r="BF40" s="47" t="s">
        <v>91</v>
      </c>
      <c r="BG40" s="48"/>
      <c r="BH40" s="48"/>
      <c r="BI40" s="48"/>
      <c r="BJ40" s="48"/>
      <c r="BK40" s="48"/>
      <c r="BL40" s="48"/>
      <c r="BM40" s="48"/>
      <c r="BN40" s="48"/>
      <c r="BO40" s="49"/>
      <c r="BP40" s="31" t="s">
        <v>27</v>
      </c>
      <c r="BQ40" s="32"/>
      <c r="BR40" s="33">
        <v>18376</v>
      </c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4" t="s">
        <v>28</v>
      </c>
      <c r="CF40" s="80"/>
      <c r="CG40" s="31" t="s">
        <v>27</v>
      </c>
      <c r="CH40" s="32"/>
      <c r="CI40" s="33">
        <v>1664</v>
      </c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4" t="s">
        <v>28</v>
      </c>
      <c r="DC40" s="35"/>
    </row>
    <row r="41" spans="1:107" ht="12.75">
      <c r="A41" s="4"/>
      <c r="B41" s="81" t="s">
        <v>42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5"/>
      <c r="BF41" s="47" t="s">
        <v>92</v>
      </c>
      <c r="BG41" s="48"/>
      <c r="BH41" s="48"/>
      <c r="BI41" s="48"/>
      <c r="BJ41" s="48"/>
      <c r="BK41" s="48"/>
      <c r="BL41" s="48"/>
      <c r="BM41" s="48"/>
      <c r="BN41" s="48"/>
      <c r="BO41" s="49"/>
      <c r="BP41" s="31" t="s">
        <v>27</v>
      </c>
      <c r="BQ41" s="32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4" t="s">
        <v>28</v>
      </c>
      <c r="CF41" s="80"/>
      <c r="CG41" s="31" t="s">
        <v>27</v>
      </c>
      <c r="CH41" s="32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4" t="s">
        <v>28</v>
      </c>
      <c r="DC41" s="35"/>
    </row>
    <row r="42" spans="1:107" ht="12.75">
      <c r="A42" s="4"/>
      <c r="B42" s="81" t="s">
        <v>43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5"/>
      <c r="BF42" s="47" t="s">
        <v>93</v>
      </c>
      <c r="BG42" s="48"/>
      <c r="BH42" s="48"/>
      <c r="BI42" s="48"/>
      <c r="BJ42" s="48"/>
      <c r="BK42" s="48"/>
      <c r="BL42" s="48"/>
      <c r="BM42" s="48"/>
      <c r="BN42" s="48"/>
      <c r="BO42" s="49"/>
      <c r="BP42" s="31" t="s">
        <v>27</v>
      </c>
      <c r="BQ42" s="32"/>
      <c r="BR42" s="33">
        <v>5000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 t="s">
        <v>28</v>
      </c>
      <c r="CF42" s="80"/>
      <c r="CG42" s="31" t="s">
        <v>27</v>
      </c>
      <c r="CH42" s="32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4" t="s">
        <v>28</v>
      </c>
      <c r="DC42" s="35"/>
    </row>
    <row r="43" spans="1:107" ht="12.75">
      <c r="A43" s="4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5"/>
      <c r="BF43" s="47"/>
      <c r="BG43" s="48"/>
      <c r="BH43" s="48"/>
      <c r="BI43" s="48"/>
      <c r="BJ43" s="48"/>
      <c r="BK43" s="48"/>
      <c r="BL43" s="48"/>
      <c r="BM43" s="48"/>
      <c r="BN43" s="48"/>
      <c r="BO43" s="49"/>
      <c r="BP43" s="65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66"/>
      <c r="CG43" s="65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82"/>
    </row>
    <row r="44" spans="1:107" ht="12.75">
      <c r="A44" s="4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5"/>
      <c r="BF44" s="47"/>
      <c r="BG44" s="48"/>
      <c r="BH44" s="48"/>
      <c r="BI44" s="48"/>
      <c r="BJ44" s="48"/>
      <c r="BK44" s="48"/>
      <c r="BL44" s="48"/>
      <c r="BM44" s="48"/>
      <c r="BN44" s="48"/>
      <c r="BO44" s="49"/>
      <c r="BP44" s="65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66"/>
      <c r="CG44" s="65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82"/>
    </row>
    <row r="45" spans="1:107" ht="25.5" customHeight="1">
      <c r="A45" s="4"/>
      <c r="B45" s="83" t="s">
        <v>44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6"/>
      <c r="BF45" s="47" t="s">
        <v>94</v>
      </c>
      <c r="BG45" s="48"/>
      <c r="BH45" s="48"/>
      <c r="BI45" s="48"/>
      <c r="BJ45" s="48"/>
      <c r="BK45" s="48"/>
      <c r="BL45" s="48"/>
      <c r="BM45" s="48"/>
      <c r="BN45" s="48"/>
      <c r="BO45" s="49"/>
      <c r="BP45" s="31" t="s">
        <v>27</v>
      </c>
      <c r="BQ45" s="32"/>
      <c r="BR45" s="33">
        <v>23344</v>
      </c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4" t="s">
        <v>28</v>
      </c>
      <c r="CF45" s="80"/>
      <c r="CG45" s="31" t="s">
        <v>27</v>
      </c>
      <c r="CH45" s="32"/>
      <c r="CI45" s="33">
        <v>1384</v>
      </c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4" t="s">
        <v>28</v>
      </c>
      <c r="DC45" s="35"/>
    </row>
    <row r="46" spans="1:107" ht="25.5" customHeight="1">
      <c r="A46" s="7"/>
      <c r="B46" s="84" t="s">
        <v>45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12"/>
      <c r="BF46" s="53" t="s">
        <v>95</v>
      </c>
      <c r="BG46" s="54"/>
      <c r="BH46" s="54"/>
      <c r="BI46" s="54"/>
      <c r="BJ46" s="54"/>
      <c r="BK46" s="54"/>
      <c r="BL46" s="54"/>
      <c r="BM46" s="54"/>
      <c r="BN46" s="54"/>
      <c r="BO46" s="55"/>
      <c r="BP46" s="36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29"/>
      <c r="CG46" s="36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8"/>
    </row>
    <row r="47" spans="1:107" ht="12.75">
      <c r="A47" s="8"/>
      <c r="B47" s="85" t="s">
        <v>46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13"/>
      <c r="BF47" s="56"/>
      <c r="BG47" s="44"/>
      <c r="BH47" s="44"/>
      <c r="BI47" s="44"/>
      <c r="BJ47" s="44"/>
      <c r="BK47" s="44"/>
      <c r="BL47" s="44"/>
      <c r="BM47" s="44"/>
      <c r="BN47" s="44"/>
      <c r="BO47" s="57"/>
      <c r="BP47" s="39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79"/>
      <c r="CG47" s="39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1"/>
    </row>
    <row r="48" spans="1:107" ht="27" customHeight="1" thickBot="1">
      <c r="A48" s="4"/>
      <c r="B48" s="86" t="s">
        <v>47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5"/>
      <c r="BF48" s="62" t="s">
        <v>96</v>
      </c>
      <c r="BG48" s="63"/>
      <c r="BH48" s="63"/>
      <c r="BI48" s="63"/>
      <c r="BJ48" s="63"/>
      <c r="BK48" s="63"/>
      <c r="BL48" s="63"/>
      <c r="BM48" s="63"/>
      <c r="BN48" s="63"/>
      <c r="BO48" s="87"/>
      <c r="BP48" s="88">
        <v>7000</v>
      </c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90"/>
      <c r="CG48" s="88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91"/>
    </row>
    <row r="49" ht="12.75">
      <c r="DC49" s="2" t="s">
        <v>59</v>
      </c>
    </row>
    <row r="50" spans="1:107" ht="13.5" thickBot="1">
      <c r="A50" s="65">
        <v>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66"/>
      <c r="BF50" s="36">
        <v>2</v>
      </c>
      <c r="BG50" s="37"/>
      <c r="BH50" s="37"/>
      <c r="BI50" s="37"/>
      <c r="BJ50" s="37"/>
      <c r="BK50" s="37"/>
      <c r="BL50" s="37"/>
      <c r="BM50" s="37"/>
      <c r="BN50" s="37"/>
      <c r="BO50" s="29"/>
      <c r="BP50" s="88">
        <v>3</v>
      </c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90"/>
      <c r="CG50" s="36">
        <v>4</v>
      </c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29"/>
    </row>
    <row r="51" spans="1:107" ht="12.75">
      <c r="A51" s="4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5"/>
      <c r="BF51" s="30"/>
      <c r="BG51" s="45"/>
      <c r="BH51" s="45"/>
      <c r="BI51" s="45"/>
      <c r="BJ51" s="45"/>
      <c r="BK51" s="45"/>
      <c r="BL51" s="45"/>
      <c r="BM51" s="45"/>
      <c r="BN51" s="45"/>
      <c r="BO51" s="77"/>
      <c r="BP51" s="73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8"/>
      <c r="CG51" s="73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5"/>
    </row>
    <row r="52" spans="1:107" ht="12.75">
      <c r="A52" s="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5"/>
      <c r="BF52" s="47"/>
      <c r="BG52" s="48"/>
      <c r="BH52" s="48"/>
      <c r="BI52" s="48"/>
      <c r="BJ52" s="48"/>
      <c r="BK52" s="48"/>
      <c r="BL52" s="48"/>
      <c r="BM52" s="48"/>
      <c r="BN52" s="48"/>
      <c r="BO52" s="49"/>
      <c r="BP52" s="65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66"/>
      <c r="CG52" s="65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82"/>
    </row>
    <row r="53" spans="1:107" ht="12.75">
      <c r="A53" s="4"/>
      <c r="B53" s="81" t="s">
        <v>48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5"/>
      <c r="BF53" s="47" t="s">
        <v>97</v>
      </c>
      <c r="BG53" s="48"/>
      <c r="BH53" s="48"/>
      <c r="BI53" s="48"/>
      <c r="BJ53" s="48"/>
      <c r="BK53" s="48"/>
      <c r="BL53" s="48"/>
      <c r="BM53" s="48"/>
      <c r="BN53" s="48"/>
      <c r="BO53" s="49"/>
      <c r="BP53" s="31" t="s">
        <v>27</v>
      </c>
      <c r="BQ53" s="32"/>
      <c r="BR53" s="33">
        <v>7000</v>
      </c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4" t="s">
        <v>28</v>
      </c>
      <c r="CF53" s="80"/>
      <c r="CG53" s="31" t="s">
        <v>27</v>
      </c>
      <c r="CH53" s="32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4" t="s">
        <v>28</v>
      </c>
      <c r="DC53" s="35"/>
    </row>
    <row r="54" spans="1:107" ht="12.75">
      <c r="A54" s="4"/>
      <c r="B54" s="81" t="s">
        <v>49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5"/>
      <c r="BF54" s="47" t="s">
        <v>98</v>
      </c>
      <c r="BG54" s="48"/>
      <c r="BH54" s="48"/>
      <c r="BI54" s="48"/>
      <c r="BJ54" s="48"/>
      <c r="BK54" s="48"/>
      <c r="BL54" s="48"/>
      <c r="BM54" s="48"/>
      <c r="BN54" s="48"/>
      <c r="BO54" s="49"/>
      <c r="BP54" s="31" t="s">
        <v>27</v>
      </c>
      <c r="BQ54" s="32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4" t="s">
        <v>28</v>
      </c>
      <c r="CF54" s="80"/>
      <c r="CG54" s="31" t="s">
        <v>27</v>
      </c>
      <c r="CH54" s="32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4" t="s">
        <v>28</v>
      </c>
      <c r="DC54" s="35"/>
    </row>
    <row r="55" spans="1:107" ht="12.75">
      <c r="A55" s="4"/>
      <c r="B55" s="81" t="s">
        <v>144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5"/>
      <c r="BF55" s="47" t="s">
        <v>102</v>
      </c>
      <c r="BG55" s="48"/>
      <c r="BH55" s="48"/>
      <c r="BI55" s="48"/>
      <c r="BJ55" s="48"/>
      <c r="BK55" s="48"/>
      <c r="BL55" s="48"/>
      <c r="BM55" s="48"/>
      <c r="BN55" s="48"/>
      <c r="BO55" s="49"/>
      <c r="BP55" s="31" t="s">
        <v>27</v>
      </c>
      <c r="BQ55" s="32"/>
      <c r="BR55" s="33">
        <v>14000</v>
      </c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4" t="s">
        <v>28</v>
      </c>
      <c r="CF55" s="80"/>
      <c r="CG55" s="31" t="s">
        <v>27</v>
      </c>
      <c r="CH55" s="32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4" t="s">
        <v>28</v>
      </c>
      <c r="DC55" s="35"/>
    </row>
    <row r="56" spans="1:107" ht="12.75">
      <c r="A56" s="4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5"/>
      <c r="BF56" s="47"/>
      <c r="BG56" s="48"/>
      <c r="BH56" s="48"/>
      <c r="BI56" s="48"/>
      <c r="BJ56" s="48"/>
      <c r="BK56" s="48"/>
      <c r="BL56" s="48"/>
      <c r="BM56" s="48"/>
      <c r="BN56" s="48"/>
      <c r="BO56" s="49"/>
      <c r="BP56" s="31" t="s">
        <v>27</v>
      </c>
      <c r="BQ56" s="32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4" t="s">
        <v>28</v>
      </c>
      <c r="CF56" s="80"/>
      <c r="CG56" s="31" t="s">
        <v>27</v>
      </c>
      <c r="CH56" s="32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4" t="s">
        <v>28</v>
      </c>
      <c r="DC56" s="35"/>
    </row>
    <row r="57" spans="1:107" ht="12.75">
      <c r="A57" s="4"/>
      <c r="B57" s="81" t="s">
        <v>50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5"/>
      <c r="BF57" s="47" t="s">
        <v>99</v>
      </c>
      <c r="BG57" s="48"/>
      <c r="BH57" s="48"/>
      <c r="BI57" s="48"/>
      <c r="BJ57" s="48"/>
      <c r="BK57" s="48"/>
      <c r="BL57" s="48"/>
      <c r="BM57" s="48"/>
      <c r="BN57" s="48"/>
      <c r="BO57" s="49"/>
      <c r="BP57" s="31" t="s">
        <v>27</v>
      </c>
      <c r="BQ57" s="32"/>
      <c r="BR57" s="33">
        <v>14000</v>
      </c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4" t="s">
        <v>28</v>
      </c>
      <c r="CF57" s="80"/>
      <c r="CG57" s="65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82"/>
    </row>
    <row r="58" spans="1:107" ht="25.5" customHeight="1">
      <c r="A58" s="4"/>
      <c r="B58" s="83" t="s">
        <v>51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5"/>
      <c r="BF58" s="47" t="s">
        <v>100</v>
      </c>
      <c r="BG58" s="48"/>
      <c r="BH58" s="48"/>
      <c r="BI58" s="48"/>
      <c r="BJ58" s="48"/>
      <c r="BK58" s="48"/>
      <c r="BL58" s="48"/>
      <c r="BM58" s="48"/>
      <c r="BN58" s="48"/>
      <c r="BO58" s="49"/>
      <c r="BP58" s="31"/>
      <c r="BQ58" s="32"/>
      <c r="BR58" s="33">
        <v>17376</v>
      </c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4"/>
      <c r="CF58" s="80"/>
      <c r="CG58" s="31" t="s">
        <v>27</v>
      </c>
      <c r="CH58" s="32"/>
      <c r="CI58" s="33">
        <v>6343</v>
      </c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4" t="s">
        <v>28</v>
      </c>
      <c r="DC58" s="35"/>
    </row>
    <row r="59" spans="1:115" ht="12.75">
      <c r="A59" s="4"/>
      <c r="B59" s="76" t="s">
        <v>52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5"/>
      <c r="BF59" s="47" t="s">
        <v>101</v>
      </c>
      <c r="BG59" s="48"/>
      <c r="BH59" s="48"/>
      <c r="BI59" s="48"/>
      <c r="BJ59" s="48"/>
      <c r="BK59" s="48"/>
      <c r="BL59" s="48"/>
      <c r="BM59" s="48"/>
      <c r="BN59" s="48"/>
      <c r="BO59" s="49"/>
      <c r="BP59" s="65">
        <v>31001</v>
      </c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66"/>
      <c r="CG59" s="65">
        <v>13625</v>
      </c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82"/>
      <c r="DG59" s="24">
        <v>31012</v>
      </c>
      <c r="DH59" s="24"/>
      <c r="DI59" s="24"/>
      <c r="DJ59" s="24"/>
      <c r="DK59" s="24"/>
    </row>
    <row r="60" spans="1:107" ht="27" customHeight="1" thickBot="1">
      <c r="A60" s="4"/>
      <c r="B60" s="86" t="s">
        <v>53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5"/>
      <c r="BF60" s="62"/>
      <c r="BG60" s="63"/>
      <c r="BH60" s="63"/>
      <c r="BI60" s="63"/>
      <c r="BJ60" s="63"/>
      <c r="BK60" s="63"/>
      <c r="BL60" s="63"/>
      <c r="BM60" s="63"/>
      <c r="BN60" s="63"/>
      <c r="BO60" s="87"/>
      <c r="BP60" s="88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90"/>
      <c r="CG60" s="88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91"/>
    </row>
    <row r="63" spans="1:107" ht="12.75">
      <c r="A63" s="1" t="s">
        <v>54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9"/>
      <c r="AA63" s="40" t="s">
        <v>103</v>
      </c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9"/>
      <c r="BD63" s="1" t="s">
        <v>55</v>
      </c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9"/>
      <c r="CI63" s="40" t="s">
        <v>104</v>
      </c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15:107" s="10" customFormat="1" ht="11.25">
      <c r="O64" s="93" t="s">
        <v>56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11"/>
      <c r="AA64" s="93" t="s">
        <v>57</v>
      </c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11"/>
      <c r="BW64" s="93" t="s">
        <v>56</v>
      </c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11"/>
      <c r="CI64" s="93" t="s">
        <v>57</v>
      </c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</row>
    <row r="66" spans="2:37" ht="12.75">
      <c r="B66" s="2" t="s">
        <v>58</v>
      </c>
      <c r="C66" s="44" t="s">
        <v>158</v>
      </c>
      <c r="D66" s="44"/>
      <c r="E66" s="44"/>
      <c r="F66" s="44"/>
      <c r="G66" s="1" t="s">
        <v>58</v>
      </c>
      <c r="J66" s="40" t="s">
        <v>159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92">
        <v>2010</v>
      </c>
      <c r="AD66" s="92"/>
      <c r="AE66" s="92"/>
      <c r="AF66" s="92"/>
      <c r="AG66" s="92"/>
      <c r="AH66" s="44"/>
      <c r="AI66" s="44"/>
      <c r="AJ66" s="44"/>
      <c r="AK66" s="1" t="s">
        <v>0</v>
      </c>
    </row>
  </sheetData>
  <mergeCells count="280">
    <mergeCell ref="CI29:DA29"/>
    <mergeCell ref="CE58:CF58"/>
    <mergeCell ref="CE56:CF56"/>
    <mergeCell ref="CG56:CH56"/>
    <mergeCell ref="CI56:DA56"/>
    <mergeCell ref="CE45:CF45"/>
    <mergeCell ref="CE55:CF55"/>
    <mergeCell ref="CG55:CH55"/>
    <mergeCell ref="CI55:DA55"/>
    <mergeCell ref="CE53:CF53"/>
    <mergeCell ref="DB29:DC29"/>
    <mergeCell ref="BP29:BQ29"/>
    <mergeCell ref="C66:F66"/>
    <mergeCell ref="J66:AB66"/>
    <mergeCell ref="AC66:AG66"/>
    <mergeCell ref="AH66:AJ66"/>
    <mergeCell ref="O64:Y64"/>
    <mergeCell ref="AA64:AU64"/>
    <mergeCell ref="BW64:CG64"/>
    <mergeCell ref="CI64:DC64"/>
    <mergeCell ref="O63:Y63"/>
    <mergeCell ref="AA63:AU63"/>
    <mergeCell ref="BW63:CG63"/>
    <mergeCell ref="CI63:DC63"/>
    <mergeCell ref="B60:BD60"/>
    <mergeCell ref="BF60:BO60"/>
    <mergeCell ref="BP60:CF60"/>
    <mergeCell ref="CG60:DC60"/>
    <mergeCell ref="B59:BD59"/>
    <mergeCell ref="BF59:BO59"/>
    <mergeCell ref="BP59:CF59"/>
    <mergeCell ref="CG59:DC59"/>
    <mergeCell ref="B58:BD58"/>
    <mergeCell ref="BF58:BO58"/>
    <mergeCell ref="BP58:BQ58"/>
    <mergeCell ref="BR58:CD58"/>
    <mergeCell ref="B57:BD57"/>
    <mergeCell ref="BF57:BO57"/>
    <mergeCell ref="CG57:DC57"/>
    <mergeCell ref="BP57:BQ57"/>
    <mergeCell ref="BR57:CD57"/>
    <mergeCell ref="CE57:CF57"/>
    <mergeCell ref="BF56:BO56"/>
    <mergeCell ref="BP56:BQ56"/>
    <mergeCell ref="BR56:CD56"/>
    <mergeCell ref="DB58:DC58"/>
    <mergeCell ref="CG58:CH58"/>
    <mergeCell ref="CI58:DA58"/>
    <mergeCell ref="DB56:DC56"/>
    <mergeCell ref="B55:BD55"/>
    <mergeCell ref="BF55:BO55"/>
    <mergeCell ref="BP55:BQ55"/>
    <mergeCell ref="BR55:CD55"/>
    <mergeCell ref="DB55:DC55"/>
    <mergeCell ref="B56:BD56"/>
    <mergeCell ref="CE54:CF54"/>
    <mergeCell ref="CG54:CH54"/>
    <mergeCell ref="CI54:DA54"/>
    <mergeCell ref="DB54:DC54"/>
    <mergeCell ref="B54:BD54"/>
    <mergeCell ref="BF54:BO54"/>
    <mergeCell ref="BP54:BQ54"/>
    <mergeCell ref="BR54:CD54"/>
    <mergeCell ref="CG53:CH53"/>
    <mergeCell ref="CI53:DA53"/>
    <mergeCell ref="DB53:DC53"/>
    <mergeCell ref="B53:BD53"/>
    <mergeCell ref="BF53:BO53"/>
    <mergeCell ref="BP53:BQ53"/>
    <mergeCell ref="BR53:CD53"/>
    <mergeCell ref="B52:BD52"/>
    <mergeCell ref="BF52:BO52"/>
    <mergeCell ref="BP52:CF52"/>
    <mergeCell ref="CG52:DC52"/>
    <mergeCell ref="B51:BD51"/>
    <mergeCell ref="BF51:BO51"/>
    <mergeCell ref="BP51:CF51"/>
    <mergeCell ref="CG51:DC51"/>
    <mergeCell ref="A50:BE50"/>
    <mergeCell ref="BF50:BO50"/>
    <mergeCell ref="BP50:CF50"/>
    <mergeCell ref="CG50:DC50"/>
    <mergeCell ref="B48:BD48"/>
    <mergeCell ref="BF48:BO48"/>
    <mergeCell ref="BP48:CF48"/>
    <mergeCell ref="CG48:DC48"/>
    <mergeCell ref="B46:BD46"/>
    <mergeCell ref="BF46:BO47"/>
    <mergeCell ref="CG46:DC47"/>
    <mergeCell ref="B47:BD47"/>
    <mergeCell ref="BP46:CF47"/>
    <mergeCell ref="BP45:BQ45"/>
    <mergeCell ref="BR45:CD45"/>
    <mergeCell ref="B44:BD44"/>
    <mergeCell ref="BF44:BO44"/>
    <mergeCell ref="BP44:CF44"/>
    <mergeCell ref="B45:BD45"/>
    <mergeCell ref="BF45:BO45"/>
    <mergeCell ref="CG44:DC44"/>
    <mergeCell ref="B43:BD43"/>
    <mergeCell ref="BF43:BO43"/>
    <mergeCell ref="BP43:CF43"/>
    <mergeCell ref="CG43:DC43"/>
    <mergeCell ref="CE42:CF42"/>
    <mergeCell ref="CG42:CH42"/>
    <mergeCell ref="CI42:DA42"/>
    <mergeCell ref="DB42:DC42"/>
    <mergeCell ref="B42:BD42"/>
    <mergeCell ref="BF42:BO42"/>
    <mergeCell ref="BP42:BQ42"/>
    <mergeCell ref="BR42:CD42"/>
    <mergeCell ref="B39:BD39"/>
    <mergeCell ref="BF39:BO39"/>
    <mergeCell ref="BP39:CF39"/>
    <mergeCell ref="CG39:DC39"/>
    <mergeCell ref="B41:BD41"/>
    <mergeCell ref="BF41:BO41"/>
    <mergeCell ref="BP41:BQ41"/>
    <mergeCell ref="BR41:CD41"/>
    <mergeCell ref="CE41:CF41"/>
    <mergeCell ref="CG41:CH41"/>
    <mergeCell ref="CI41:DA41"/>
    <mergeCell ref="DB41:DC41"/>
    <mergeCell ref="B40:BD40"/>
    <mergeCell ref="BF40:BO40"/>
    <mergeCell ref="BP40:BQ40"/>
    <mergeCell ref="BR40:CD40"/>
    <mergeCell ref="CE40:CF40"/>
    <mergeCell ref="CG40:CH40"/>
    <mergeCell ref="CI40:DA40"/>
    <mergeCell ref="DB40:DC40"/>
    <mergeCell ref="B38:BD38"/>
    <mergeCell ref="BF38:BO38"/>
    <mergeCell ref="BP38:BQ38"/>
    <mergeCell ref="BR38:CD38"/>
    <mergeCell ref="CE38:CF38"/>
    <mergeCell ref="CG38:CH38"/>
    <mergeCell ref="CI38:DA38"/>
    <mergeCell ref="DB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4:BD34"/>
    <mergeCell ref="BF34:BO34"/>
    <mergeCell ref="BP34:CF34"/>
    <mergeCell ref="CG34:DC34"/>
    <mergeCell ref="B33:BD33"/>
    <mergeCell ref="BF33:BO33"/>
    <mergeCell ref="BP33:CF33"/>
    <mergeCell ref="CG33:DC33"/>
    <mergeCell ref="B30:BD30"/>
    <mergeCell ref="B31:BD31"/>
    <mergeCell ref="BF30:BO31"/>
    <mergeCell ref="BP30:CF31"/>
    <mergeCell ref="B32:BD32"/>
    <mergeCell ref="BF32:BO32"/>
    <mergeCell ref="BP32:CF32"/>
    <mergeCell ref="CG32:DC32"/>
    <mergeCell ref="B29:BD29"/>
    <mergeCell ref="BF29:BO29"/>
    <mergeCell ref="CE28:CF28"/>
    <mergeCell ref="CG28:CH28"/>
    <mergeCell ref="BR29:CD29"/>
    <mergeCell ref="CE29:CF29"/>
    <mergeCell ref="CG29:CH29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4:CF24"/>
    <mergeCell ref="CG24:CH24"/>
    <mergeCell ref="CI24:DA24"/>
    <mergeCell ref="DB24:DC24"/>
    <mergeCell ref="D24:BD24"/>
    <mergeCell ref="BF24:BO24"/>
    <mergeCell ref="BP24:BQ24"/>
    <mergeCell ref="BR24:CD24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D21:BD21"/>
    <mergeCell ref="BF21:BO21"/>
    <mergeCell ref="BP21:BQ21"/>
    <mergeCell ref="CE21:CF21"/>
    <mergeCell ref="BR21:CD21"/>
    <mergeCell ref="CG17:DC18"/>
    <mergeCell ref="B19:BD19"/>
    <mergeCell ref="BF19:BO19"/>
    <mergeCell ref="BP19:CF19"/>
    <mergeCell ref="CG19:DC19"/>
    <mergeCell ref="B17:BD17"/>
    <mergeCell ref="B18:BD18"/>
    <mergeCell ref="BF20:BO20"/>
    <mergeCell ref="B16:BD16"/>
    <mergeCell ref="BF16:BO16"/>
    <mergeCell ref="BP16:CF16"/>
    <mergeCell ref="BF17:BO18"/>
    <mergeCell ref="BP17:CF18"/>
    <mergeCell ref="BP20:BQ20"/>
    <mergeCell ref="BR20:CD20"/>
    <mergeCell ref="CE20:CF20"/>
    <mergeCell ref="B20:BD20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  <mergeCell ref="CG20:CH20"/>
    <mergeCell ref="CI20:DA20"/>
    <mergeCell ref="DB20:DC20"/>
    <mergeCell ref="CG45:CH45"/>
    <mergeCell ref="CI45:DA45"/>
    <mergeCell ref="DB45:DC45"/>
    <mergeCell ref="CG21:CH21"/>
    <mergeCell ref="DB21:DC21"/>
    <mergeCell ref="CI21:DA21"/>
    <mergeCell ref="CG30:DC31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workbookViewId="0" topLeftCell="A1">
      <selection activeCell="C22" sqref="C22"/>
    </sheetView>
  </sheetViews>
  <sheetFormatPr defaultColWidth="9.00390625" defaultRowHeight="12.75"/>
  <cols>
    <col min="1" max="1" width="12.25390625" style="0" customWidth="1"/>
    <col min="3" max="5" width="14.375" style="0" customWidth="1"/>
    <col min="6" max="6" width="13.875" style="0" customWidth="1"/>
    <col min="7" max="8" width="13.75390625" style="0" customWidth="1"/>
    <col min="9" max="10" width="15.375" style="0" customWidth="1"/>
    <col min="11" max="11" width="14.875" style="0" customWidth="1"/>
    <col min="12" max="12" width="14.375" style="0" customWidth="1"/>
    <col min="13" max="13" width="14.125" style="0" customWidth="1"/>
    <col min="14" max="16" width="15.125" style="0" customWidth="1"/>
    <col min="17" max="17" width="14.00390625" style="0" customWidth="1"/>
  </cols>
  <sheetData>
    <row r="1" spans="2:13" ht="12.75">
      <c r="B1" s="94" t="s">
        <v>114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9:13" ht="12.75">
      <c r="I2" t="s">
        <v>108</v>
      </c>
      <c r="K2" t="s">
        <v>109</v>
      </c>
      <c r="L2" t="s">
        <v>111</v>
      </c>
      <c r="M2" t="s">
        <v>113</v>
      </c>
    </row>
    <row r="3" spans="2:13" ht="12.75">
      <c r="B3" t="s">
        <v>107</v>
      </c>
      <c r="I3">
        <v>430641.17</v>
      </c>
      <c r="K3">
        <v>117696.1</v>
      </c>
      <c r="L3">
        <v>145495.39</v>
      </c>
      <c r="M3">
        <f>I3+K3+L3</f>
        <v>693832.66</v>
      </c>
    </row>
    <row r="4" spans="2:13" ht="12.75">
      <c r="B4" t="s">
        <v>110</v>
      </c>
      <c r="I4" s="21">
        <v>207220177.2</v>
      </c>
      <c r="J4" s="21"/>
      <c r="K4" s="21">
        <v>103175070.33</v>
      </c>
      <c r="M4">
        <f>I4+K4+L4</f>
        <v>310395247.53</v>
      </c>
    </row>
    <row r="5" spans="2:13" ht="12.75">
      <c r="B5" t="s">
        <v>112</v>
      </c>
      <c r="I5" s="21">
        <f>I3+I4</f>
        <v>207650818.36999997</v>
      </c>
      <c r="J5" s="21"/>
      <c r="K5" s="21">
        <f>K3+K4</f>
        <v>103292766.42999999</v>
      </c>
      <c r="L5" s="21">
        <f>L3+L4</f>
        <v>145495.39</v>
      </c>
      <c r="M5" s="23">
        <f>(I5+K5+L5)/1000</f>
        <v>311089.08018999995</v>
      </c>
    </row>
    <row r="6" spans="2:9" ht="12.75">
      <c r="B6" t="s">
        <v>142</v>
      </c>
      <c r="I6" s="22">
        <v>32053.2</v>
      </c>
    </row>
    <row r="7" spans="2:13" ht="12.75">
      <c r="B7" s="94" t="s">
        <v>24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3:17" ht="12.75">
      <c r="C8" t="s">
        <v>119</v>
      </c>
      <c r="F8" t="s">
        <v>120</v>
      </c>
      <c r="G8" t="s">
        <v>123</v>
      </c>
      <c r="H8" t="s">
        <v>147</v>
      </c>
      <c r="I8" t="s">
        <v>115</v>
      </c>
      <c r="J8" t="s">
        <v>121</v>
      </c>
      <c r="K8" t="s">
        <v>116</v>
      </c>
      <c r="L8" t="s">
        <v>117</v>
      </c>
      <c r="M8" t="s">
        <v>118</v>
      </c>
      <c r="N8" t="s">
        <v>111</v>
      </c>
      <c r="P8" t="s">
        <v>124</v>
      </c>
      <c r="Q8" t="s">
        <v>122</v>
      </c>
    </row>
    <row r="9" spans="2:17" ht="12.75">
      <c r="B9" t="s">
        <v>107</v>
      </c>
      <c r="K9">
        <f>2078.32+15000</f>
        <v>17078.32</v>
      </c>
      <c r="L9">
        <v>58071.12</v>
      </c>
      <c r="M9">
        <v>23338</v>
      </c>
      <c r="Q9">
        <f>SUM(C9:P9)</f>
        <v>98487.44</v>
      </c>
    </row>
    <row r="10" spans="2:17" ht="12.75">
      <c r="B10" t="s">
        <v>110</v>
      </c>
      <c r="C10">
        <v>16151.78</v>
      </c>
      <c r="G10">
        <v>21969.04</v>
      </c>
      <c r="J10">
        <v>256729.21</v>
      </c>
      <c r="N10" s="21">
        <v>25491081.45</v>
      </c>
      <c r="O10" s="21"/>
      <c r="P10" s="21"/>
      <c r="Q10">
        <f>SUM(C10:P10)</f>
        <v>25785931.48</v>
      </c>
    </row>
    <row r="11" spans="14:16" ht="12.75">
      <c r="N11" s="21"/>
      <c r="O11" s="21"/>
      <c r="P11" s="21"/>
    </row>
    <row r="12" ht="12.75">
      <c r="Q12" s="22">
        <f>(Q9+Q10)/1000</f>
        <v>25884.41892</v>
      </c>
    </row>
    <row r="13" ht="12.75">
      <c r="Q13" s="25" t="s">
        <v>148</v>
      </c>
    </row>
    <row r="14" spans="2:17" ht="12.75">
      <c r="B14" t="s">
        <v>110</v>
      </c>
      <c r="H14">
        <v>7000000</v>
      </c>
      <c r="Q14" s="22">
        <f>SUM(C14:P14)/1000</f>
        <v>7000</v>
      </c>
    </row>
    <row r="16" spans="2:11" ht="12.75">
      <c r="B16" t="s">
        <v>125</v>
      </c>
      <c r="G16" s="22" t="s">
        <v>126</v>
      </c>
      <c r="H16" s="22"/>
      <c r="I16" s="22"/>
      <c r="J16" s="22"/>
      <c r="K16" s="22"/>
    </row>
    <row r="17" spans="3:16" ht="12.75">
      <c r="C17" t="s">
        <v>128</v>
      </c>
      <c r="D17" t="s">
        <v>149</v>
      </c>
      <c r="E17" t="s">
        <v>152</v>
      </c>
      <c r="F17" t="s">
        <v>129</v>
      </c>
      <c r="G17" t="s">
        <v>136</v>
      </c>
      <c r="H17" t="s">
        <v>153</v>
      </c>
      <c r="I17" t="s">
        <v>130</v>
      </c>
      <c r="J17" t="s">
        <v>131</v>
      </c>
      <c r="K17" t="s">
        <v>132</v>
      </c>
      <c r="L17" t="s">
        <v>133</v>
      </c>
      <c r="M17" t="s">
        <v>134</v>
      </c>
      <c r="N17" t="s">
        <v>137</v>
      </c>
      <c r="O17" t="s">
        <v>155</v>
      </c>
      <c r="P17" t="s">
        <v>153</v>
      </c>
    </row>
    <row r="18" spans="2:17" ht="12.75">
      <c r="B18" t="s">
        <v>127</v>
      </c>
      <c r="F18">
        <v>93714.01</v>
      </c>
      <c r="I18">
        <v>10800399.47</v>
      </c>
      <c r="J18">
        <v>1089860.1</v>
      </c>
      <c r="K18">
        <v>410000</v>
      </c>
      <c r="L18">
        <v>401231.61</v>
      </c>
      <c r="M18">
        <v>475000</v>
      </c>
      <c r="Q18">
        <f>SUM(C18:P18)</f>
        <v>13270205.19</v>
      </c>
    </row>
    <row r="19" spans="2:17" ht="12.75">
      <c r="B19" t="s">
        <v>135</v>
      </c>
      <c r="C19" s="21">
        <v>152304780.84</v>
      </c>
      <c r="D19" s="21">
        <v>14000000</v>
      </c>
      <c r="E19" s="21">
        <v>5000000</v>
      </c>
      <c r="G19">
        <f>53295034.29+12915634.3</f>
        <v>66210668.59</v>
      </c>
      <c r="H19" s="21">
        <v>7000000</v>
      </c>
      <c r="I19" s="21">
        <v>39733083.32</v>
      </c>
      <c r="L19">
        <v>4853256.35</v>
      </c>
      <c r="M19">
        <v>454904.9</v>
      </c>
      <c r="N19">
        <f>22917517.96</f>
        <v>22917517.96</v>
      </c>
      <c r="O19">
        <v>840000</v>
      </c>
      <c r="P19">
        <f>13424.66</f>
        <v>13424.66</v>
      </c>
      <c r="Q19" s="21">
        <f>SUM(C19:P19)</f>
        <v>313327636.62</v>
      </c>
    </row>
    <row r="21" spans="2:17" s="27" customFormat="1" ht="12.75">
      <c r="B21" s="27" t="s">
        <v>112</v>
      </c>
      <c r="C21" s="26">
        <f>SUM(C18:C19)</f>
        <v>152304780.84</v>
      </c>
      <c r="D21" s="26">
        <f>SUM(D18:D19)</f>
        <v>14000000</v>
      </c>
      <c r="E21" s="26">
        <f>SUM(E18:E19)</f>
        <v>5000000</v>
      </c>
      <c r="F21" s="26">
        <f>SUM(F18:F19)</f>
        <v>93714.01</v>
      </c>
      <c r="G21" s="26">
        <f aca="true" t="shared" si="0" ref="G21:P21">SUM(G18:G19)</f>
        <v>66210668.59</v>
      </c>
      <c r="H21" s="26">
        <f t="shared" si="0"/>
        <v>7000000</v>
      </c>
      <c r="I21" s="26">
        <f t="shared" si="0"/>
        <v>50533482.79</v>
      </c>
      <c r="J21" s="26">
        <f t="shared" si="0"/>
        <v>1089860.1</v>
      </c>
      <c r="K21" s="26">
        <f t="shared" si="0"/>
        <v>410000</v>
      </c>
      <c r="L21" s="26">
        <f t="shared" si="0"/>
        <v>5254487.96</v>
      </c>
      <c r="M21" s="26">
        <f t="shared" si="0"/>
        <v>929904.9</v>
      </c>
      <c r="N21" s="26">
        <f t="shared" si="0"/>
        <v>22917517.96</v>
      </c>
      <c r="O21" s="26">
        <f t="shared" si="0"/>
        <v>840000</v>
      </c>
      <c r="P21" s="26">
        <f t="shared" si="0"/>
        <v>13424.66</v>
      </c>
      <c r="Q21" s="22">
        <f>SUM(C21:P21)/1000</f>
        <v>326597.84181</v>
      </c>
    </row>
    <row r="22" spans="2:5" ht="12.75">
      <c r="B22" t="s">
        <v>142</v>
      </c>
      <c r="C22" s="22">
        <v>18376461</v>
      </c>
      <c r="D22" s="22"/>
      <c r="E22" s="22"/>
    </row>
    <row r="23" spans="3:16" ht="12.75">
      <c r="C23" t="s">
        <v>141</v>
      </c>
      <c r="D23" t="s">
        <v>150</v>
      </c>
      <c r="E23" t="s">
        <v>151</v>
      </c>
      <c r="F23" t="s">
        <v>140</v>
      </c>
      <c r="G23" t="s">
        <v>139</v>
      </c>
      <c r="H23" t="s">
        <v>154</v>
      </c>
      <c r="I23" t="s">
        <v>138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140</v>
      </c>
      <c r="P23" t="s">
        <v>140</v>
      </c>
    </row>
    <row r="26" spans="16:17" ht="12.75">
      <c r="P26" s="28">
        <f>13625+M5+Q12+Q14-Q21</f>
        <v>31000.657299999963</v>
      </c>
      <c r="Q26">
        <v>31001</v>
      </c>
    </row>
    <row r="27" ht="12.75">
      <c r="Q27" s="28">
        <f>P26-Q26</f>
        <v>-0.34270000003743917</v>
      </c>
    </row>
  </sheetData>
  <mergeCells count="2">
    <mergeCell ref="B1:M1"/>
    <mergeCell ref="B7:M7"/>
  </mergeCells>
  <printOptions/>
  <pageMargins left="0.75" right="0.75" top="1" bottom="1" header="0.5" footer="0.5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Admin</cp:lastModifiedBy>
  <cp:lastPrinted>2010-02-05T03:30:28Z</cp:lastPrinted>
  <dcterms:created xsi:type="dcterms:W3CDTF">2003-08-18T07:26:16Z</dcterms:created>
  <dcterms:modified xsi:type="dcterms:W3CDTF">2010-04-01T02:07:24Z</dcterms:modified>
  <cp:category/>
  <cp:version/>
  <cp:contentType/>
  <cp:contentStatus/>
</cp:coreProperties>
</file>